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greatermankato.sharepoint.com/sites/GMG/BusinessDevelopment/Shared Documents/Operations/MSERP/MSERP Partnership Shared Folder/"/>
    </mc:Choice>
  </mc:AlternateContent>
  <xr:revisionPtr revIDLastSave="69" documentId="8_{CEE8C728-E274-4F20-91C8-C8080295BC65}" xr6:coauthVersionLast="47" xr6:coauthVersionMax="47" xr10:uidLastSave="{3E23F998-5572-4B3A-88C0-354204CB6530}"/>
  <bookViews>
    <workbookView xWindow="-120" yWindow="-120" windowWidth="29040" windowHeight="15840" xr2:uid="{00000000-000D-0000-FFFF-FFFF00000000}"/>
  </bookViews>
  <sheets>
    <sheet name="Application Worksheet" sheetId="2" r:id="rId1"/>
    <sheet name="Example Match Worksheets" sheetId="1" r:id="rId2"/>
    <sheet name="Source of Funds Example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6" i="2" l="1"/>
  <c r="B6" i="2"/>
  <c r="B8" i="2" s="1"/>
  <c r="C16" i="2" s="1"/>
  <c r="B25" i="2"/>
  <c r="D15" i="2"/>
  <c r="D58" i="1"/>
  <c r="D42" i="1"/>
  <c r="B60" i="1"/>
  <c r="B62" i="1" s="1"/>
  <c r="C59" i="1"/>
  <c r="C58" i="1"/>
  <c r="B55" i="1"/>
  <c r="D54" i="1"/>
  <c r="C54" i="1"/>
  <c r="B52" i="1"/>
  <c r="B41" i="3"/>
  <c r="B27" i="3"/>
  <c r="B13" i="3"/>
  <c r="B7" i="1"/>
  <c r="B17" i="2"/>
  <c r="B12" i="2"/>
  <c r="D11" i="2"/>
  <c r="B44" i="1"/>
  <c r="B46" i="1" s="1"/>
  <c r="C43" i="1"/>
  <c r="C42" i="1"/>
  <c r="B39" i="1"/>
  <c r="D38" i="1"/>
  <c r="C38" i="1"/>
  <c r="B36" i="1"/>
  <c r="D6" i="1"/>
  <c r="D22" i="1"/>
  <c r="B20" i="1"/>
  <c r="B4" i="1"/>
  <c r="B28" i="1"/>
  <c r="B30" i="1" s="1"/>
  <c r="D27" i="1"/>
  <c r="C27" i="1"/>
  <c r="C26" i="1"/>
  <c r="B23" i="1"/>
  <c r="C22" i="1"/>
  <c r="D11" i="1"/>
  <c r="C11" i="1"/>
  <c r="C10" i="1"/>
  <c r="C6" i="1"/>
  <c r="B12" i="1"/>
  <c r="C15" i="2" l="1"/>
  <c r="B24" i="2"/>
  <c r="B35" i="2" s="1"/>
  <c r="B9" i="2"/>
  <c r="C11" i="2"/>
  <c r="B19" i="2"/>
  <c r="B61" i="1"/>
  <c r="D61" i="1" s="1"/>
  <c r="B18" i="2"/>
  <c r="B45" i="1"/>
  <c r="B29" i="1"/>
  <c r="B13" i="1"/>
  <c r="D13" i="1" s="1"/>
  <c r="B14" i="1"/>
  <c r="D19" i="2" l="1"/>
  <c r="D29" i="1"/>
  <c r="D30" i="1"/>
  <c r="D62" i="1"/>
  <c r="D18" i="2"/>
  <c r="D46" i="1"/>
  <c r="D45" i="1"/>
  <c r="D14" i="1"/>
</calcChain>
</file>

<file path=xl/sharedStrings.xml><?xml version="1.0" encoding="utf-8"?>
<sst xmlns="http://schemas.openxmlformats.org/spreadsheetml/2006/main" count="105" uniqueCount="40">
  <si>
    <t>Please familiarize yourself with the instructions for this worksheet available in the required documentation section of the application instructions.</t>
  </si>
  <si>
    <t>MSERP Match Worksheet -  (Fill in Green Cells)</t>
  </si>
  <si>
    <t>Amount</t>
  </si>
  <si>
    <t>Percentage of Project Costs</t>
  </si>
  <si>
    <t>Alerts</t>
  </si>
  <si>
    <t>Total Project Cost</t>
  </si>
  <si>
    <t>Maximum Main Street Grant Allowed</t>
  </si>
  <si>
    <t>Main Street Grant Request</t>
  </si>
  <si>
    <t>Minimum Match Requirement</t>
  </si>
  <si>
    <t xml:space="preserve">    Funds secured (nonstate/federal)</t>
  </si>
  <si>
    <t xml:space="preserve">    Funds secured (state/federal)</t>
  </si>
  <si>
    <t>Total matching funds secured</t>
  </si>
  <si>
    <t>Gap in matching funds (to be raised)</t>
  </si>
  <si>
    <t>Gap in project funds (to be raised)</t>
  </si>
  <si>
    <t>Describe your plan to secure any potential remaining funds following grant decision</t>
  </si>
  <si>
    <t>Sources of Project Funds</t>
  </si>
  <si>
    <t>Funding Gap</t>
  </si>
  <si>
    <t>MSERP Match Worksheet -  (Fill in Green Cells) (Example 1 - Meets All requirements)</t>
  </si>
  <si>
    <t>N/A</t>
  </si>
  <si>
    <t>MSERP Match Worksheet -  (Fill in Green Cells) (Example 2 - Meets All requirements, but will need plan to fully fund the project)</t>
  </si>
  <si>
    <t>Interested investors have been identified to secure the remaining $5.5 million. Ability to secure this funding is contingent on the grant award decision.</t>
  </si>
  <si>
    <t>MSERP Match Worksheet -  (Fill in Green Cells) (Example 3 - Too much of the funds secured come from state/federal sources)</t>
  </si>
  <si>
    <t>Minimum match requirement</t>
  </si>
  <si>
    <t>In this example, if existing federal/state funds have already been secured, the project would need to increase in scope (to use $120,000 rather than $90,000 in private dollars) or request fewer grant dollars.</t>
  </si>
  <si>
    <t>MSERP Match Worksheet -  (Fill in Green Cells) (Example 4 - Missing Match Requirements)</t>
  </si>
  <si>
    <t>The remaining funds will be secured via a loan from the bank.</t>
  </si>
  <si>
    <t>Sources of Funds - Example 1</t>
  </si>
  <si>
    <t>Cash/Owner Equity</t>
  </si>
  <si>
    <t>Private Loans</t>
  </si>
  <si>
    <t>Other state programs</t>
  </si>
  <si>
    <t>Federal programs</t>
  </si>
  <si>
    <t>City programs</t>
  </si>
  <si>
    <t>Sources of Funds - Example 2</t>
  </si>
  <si>
    <t>Sources of Funds - Example 3</t>
  </si>
  <si>
    <t>Adjusted Project Cost</t>
  </si>
  <si>
    <t>Eligible Pre-Expended Match Dollars</t>
  </si>
  <si>
    <t>Total Amount Already Spent</t>
  </si>
  <si>
    <t>Dollars Eligible for matching</t>
  </si>
  <si>
    <t>Cost of Remaining Project</t>
  </si>
  <si>
    <t>Note: Adjusted Project Cost is based on the eligible use of dollars expended applied to the new request.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</si>
</sst>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4" x14ac:knownFonts="1">
    <font>
      <sz val="11"/>
      <color theme="1"/>
      <name val="Calibri"/>
      <family val="2"/>
      <scheme val="minor"/>
    </font>
    <font>
      <b/>
      <sz val="11"/>
      <color theme="1"/>
      <name val="Calibri"/>
      <family val="2"/>
      <scheme val="minor"/>
    </font>
    <font>
      <sz val="11"/>
      <color theme="1"/>
      <name val="Calibri"/>
      <family val="2"/>
      <scheme val="minor"/>
    </font>
    <font>
      <sz val="18"/>
      <color theme="1"/>
      <name val="Calibri"/>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2" fillId="0" borderId="0" applyFont="0" applyFill="0" applyBorder="0" applyAlignment="0" applyProtection="0"/>
    <xf numFmtId="9" fontId="2" fillId="0" borderId="0" applyFont="0" applyFill="0" applyBorder="0" applyAlignment="0" applyProtection="0"/>
  </cellStyleXfs>
  <cellXfs count="57">
    <xf numFmtId="0" fontId="0" fillId="0" borderId="0" xfId="0"/>
    <xf numFmtId="0" fontId="0" fillId="0" borderId="0" xfId="0" applyAlignment="1">
      <alignment wrapText="1"/>
    </xf>
    <xf numFmtId="0" fontId="0" fillId="0" borderId="1" xfId="0" applyBorder="1"/>
    <xf numFmtId="164" fontId="0" fillId="2" borderId="1" xfId="0" applyNumberFormat="1" applyFill="1" applyBorder="1"/>
    <xf numFmtId="9" fontId="0" fillId="0" borderId="1" xfId="2" applyFont="1" applyBorder="1"/>
    <xf numFmtId="164" fontId="0" fillId="0" borderId="1" xfId="0" applyNumberFormat="1" applyBorder="1"/>
    <xf numFmtId="0" fontId="0" fillId="0" borderId="5" xfId="0" applyBorder="1"/>
    <xf numFmtId="0" fontId="0" fillId="0" borderId="6" xfId="0" applyBorder="1"/>
    <xf numFmtId="0" fontId="0" fillId="2" borderId="5" xfId="0" applyFill="1" applyBorder="1"/>
    <xf numFmtId="0" fontId="0" fillId="0" borderId="6" xfId="0" applyBorder="1" applyAlignment="1">
      <alignment wrapText="1"/>
    </xf>
    <xf numFmtId="0" fontId="0" fillId="0" borderId="7" xfId="0" applyBorder="1"/>
    <xf numFmtId="164" fontId="0" fillId="0" borderId="8" xfId="0" applyNumberFormat="1" applyBorder="1"/>
    <xf numFmtId="0" fontId="0" fillId="0" borderId="8" xfId="0" applyBorder="1"/>
    <xf numFmtId="0" fontId="0" fillId="0" borderId="9" xfId="0" applyBorder="1" applyAlignment="1">
      <alignment wrapText="1"/>
    </xf>
    <xf numFmtId="164" fontId="0" fillId="0" borderId="11" xfId="0" applyNumberFormat="1" applyBorder="1"/>
    <xf numFmtId="164" fontId="0" fillId="2" borderId="10" xfId="1" applyNumberFormat="1" applyFont="1" applyFill="1" applyBorder="1"/>
    <xf numFmtId="0" fontId="0" fillId="0" borderId="5" xfId="0" applyBorder="1" applyAlignment="1">
      <alignment wrapText="1"/>
    </xf>
    <xf numFmtId="164" fontId="0" fillId="2" borderId="1" xfId="0" applyNumberFormat="1" applyFill="1" applyBorder="1" applyProtection="1">
      <protection locked="0"/>
    </xf>
    <xf numFmtId="164" fontId="0" fillId="2" borderId="10" xfId="1" applyNumberFormat="1" applyFont="1" applyFill="1" applyBorder="1" applyProtection="1">
      <protection locked="0"/>
    </xf>
    <xf numFmtId="0" fontId="1" fillId="0" borderId="0" xfId="0" applyFont="1"/>
    <xf numFmtId="164" fontId="0" fillId="2" borderId="6" xfId="0" applyNumberFormat="1" applyFill="1" applyBorder="1"/>
    <xf numFmtId="0" fontId="1" fillId="0" borderId="7" xfId="0" applyFont="1" applyBorder="1"/>
    <xf numFmtId="164" fontId="0" fillId="0" borderId="9" xfId="0" applyNumberFormat="1" applyBorder="1"/>
    <xf numFmtId="0" fontId="1" fillId="3" borderId="5" xfId="0" applyFont="1" applyFill="1" applyBorder="1"/>
    <xf numFmtId="164" fontId="0" fillId="3" borderId="6" xfId="0" applyNumberFormat="1" applyFill="1" applyBorder="1"/>
    <xf numFmtId="0" fontId="0" fillId="3" borderId="5" xfId="0" applyFill="1" applyBorder="1"/>
    <xf numFmtId="0" fontId="1" fillId="0" borderId="5" xfId="0" applyFont="1" applyBorder="1"/>
    <xf numFmtId="164" fontId="0" fillId="0" borderId="6" xfId="0" applyNumberFormat="1" applyBorder="1"/>
    <xf numFmtId="0" fontId="0" fillId="2" borderId="5" xfId="0" applyFill="1" applyBorder="1" applyProtection="1">
      <protection locked="0"/>
    </xf>
    <xf numFmtId="164" fontId="0" fillId="2" borderId="6" xfId="0" applyNumberFormat="1" applyFill="1" applyBorder="1" applyProtection="1">
      <protection locked="0"/>
    </xf>
    <xf numFmtId="0" fontId="0" fillId="2" borderId="12" xfId="0" applyFill="1" applyBorder="1" applyAlignment="1">
      <alignment wrapText="1"/>
    </xf>
    <xf numFmtId="0" fontId="0" fillId="4" borderId="5" xfId="0" applyFill="1" applyBorder="1"/>
    <xf numFmtId="164" fontId="0" fillId="4" borderId="1" xfId="0" applyNumberFormat="1" applyFill="1" applyBorder="1" applyProtection="1">
      <protection locked="0"/>
    </xf>
    <xf numFmtId="9" fontId="0" fillId="4" borderId="1" xfId="2" applyFont="1" applyFill="1" applyBorder="1"/>
    <xf numFmtId="0" fontId="0" fillId="4" borderId="5" xfId="0" applyFill="1" applyBorder="1" applyProtection="1">
      <protection locked="0"/>
    </xf>
    <xf numFmtId="164" fontId="0" fillId="4" borderId="6" xfId="0" applyNumberFormat="1" applyFill="1" applyBorder="1" applyProtection="1">
      <protection locked="0"/>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3" fillId="0" borderId="18" xfId="0" applyFont="1" applyBorder="1" applyAlignment="1">
      <alignment horizontal="center" wrapText="1"/>
    </xf>
    <xf numFmtId="0" fontId="1" fillId="0" borderId="13" xfId="0" applyFont="1" applyBorder="1" applyAlignment="1">
      <alignment horizontal="center"/>
    </xf>
    <xf numFmtId="0" fontId="1" fillId="0" borderId="14" xfId="0" applyFont="1" applyBorder="1" applyAlignment="1">
      <alignment horizontal="center"/>
    </xf>
    <xf numFmtId="164" fontId="0" fillId="2" borderId="15" xfId="0" applyNumberFormat="1" applyFill="1" applyBorder="1" applyAlignment="1" applyProtection="1">
      <alignment horizontal="left"/>
      <protection locked="0"/>
    </xf>
    <xf numFmtId="164" fontId="0" fillId="2" borderId="16" xfId="0" applyNumberFormat="1" applyFill="1" applyBorder="1" applyAlignment="1" applyProtection="1">
      <alignment horizontal="left"/>
      <protection locked="0"/>
    </xf>
    <xf numFmtId="164" fontId="0" fillId="2" borderId="15" xfId="0" applyNumberFormat="1" applyFill="1" applyBorder="1" applyAlignment="1">
      <alignment horizontal="left"/>
    </xf>
    <xf numFmtId="164" fontId="0" fillId="2" borderId="16" xfId="0" applyNumberFormat="1" applyFill="1" applyBorder="1" applyAlignment="1">
      <alignment horizontal="left"/>
    </xf>
    <xf numFmtId="164" fontId="0" fillId="2" borderId="17" xfId="0" applyNumberFormat="1" applyFill="1" applyBorder="1" applyAlignment="1">
      <alignment horizontal="left"/>
    </xf>
    <xf numFmtId="164" fontId="0" fillId="4" borderId="15" xfId="0" applyNumberFormat="1" applyFill="1" applyBorder="1" applyAlignment="1">
      <alignment horizontal="left" wrapText="1"/>
    </xf>
    <xf numFmtId="164" fontId="0" fillId="4" borderId="16" xfId="0" applyNumberFormat="1" applyFill="1" applyBorder="1" applyAlignment="1">
      <alignment horizontal="left" wrapText="1"/>
    </xf>
    <xf numFmtId="164" fontId="0" fillId="4" borderId="17" xfId="0" applyNumberFormat="1" applyFill="1" applyBorder="1" applyAlignment="1">
      <alignment horizontal="left" wrapText="1"/>
    </xf>
    <xf numFmtId="164" fontId="0" fillId="2" borderId="15" xfId="0" applyNumberFormat="1" applyFill="1" applyBorder="1" applyAlignment="1">
      <alignment horizontal="left" wrapText="1"/>
    </xf>
    <xf numFmtId="164" fontId="0" fillId="2" borderId="16" xfId="0" applyNumberFormat="1" applyFill="1" applyBorder="1" applyAlignment="1">
      <alignment horizontal="left" wrapText="1"/>
    </xf>
    <xf numFmtId="164" fontId="0" fillId="2" borderId="17" xfId="0" applyNumberFormat="1" applyFill="1" applyBorder="1" applyAlignment="1">
      <alignment horizontal="left" wrapText="1"/>
    </xf>
    <xf numFmtId="164" fontId="0" fillId="2" borderId="19" xfId="0" applyNumberFormat="1" applyFill="1" applyBorder="1" applyAlignment="1" applyProtection="1">
      <alignment horizontal="left"/>
      <protection locked="0"/>
    </xf>
    <xf numFmtId="0" fontId="0" fillId="4" borderId="1" xfId="0" applyFill="1" applyBorder="1"/>
    <xf numFmtId="0" fontId="0" fillId="4" borderId="1" xfId="0" applyFill="1" applyBorder="1" applyAlignment="1">
      <alignment wrapText="1"/>
    </xf>
    <xf numFmtId="0" fontId="0" fillId="0" borderId="1" xfId="0" applyBorder="1" applyAlignment="1">
      <alignment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CB18D-CA10-409D-AF83-597E11D19E7F}">
  <sheetPr>
    <pageSetUpPr fitToPage="1"/>
  </sheetPr>
  <dimension ref="A1:D35"/>
  <sheetViews>
    <sheetView tabSelected="1" zoomScale="70" zoomScaleNormal="70" workbookViewId="0">
      <selection activeCell="E11" sqref="E11"/>
    </sheetView>
  </sheetViews>
  <sheetFormatPr defaultRowHeight="15" x14ac:dyDescent="0.25"/>
  <cols>
    <col min="1" max="1" width="43.140625" bestFit="1" customWidth="1"/>
    <col min="2" max="2" width="15.140625" bestFit="1" customWidth="1"/>
    <col min="3" max="3" width="28.28515625" bestFit="1" customWidth="1"/>
    <col min="4" max="4" width="72.5703125" customWidth="1"/>
  </cols>
  <sheetData>
    <row r="1" spans="1:4" ht="60.75" customHeight="1" thickBot="1" x14ac:dyDescent="0.4">
      <c r="A1" s="39" t="s">
        <v>0</v>
      </c>
      <c r="B1" s="39"/>
      <c r="C1" s="39"/>
      <c r="D1" s="39"/>
    </row>
    <row r="2" spans="1:4" x14ac:dyDescent="0.25">
      <c r="A2" s="36" t="s">
        <v>1</v>
      </c>
      <c r="B2" s="37"/>
      <c r="C2" s="37"/>
      <c r="D2" s="38"/>
    </row>
    <row r="3" spans="1:4" x14ac:dyDescent="0.25">
      <c r="A3" s="6"/>
      <c r="B3" s="2" t="s">
        <v>2</v>
      </c>
      <c r="C3" s="2" t="s">
        <v>3</v>
      </c>
      <c r="D3" s="2" t="s">
        <v>4</v>
      </c>
    </row>
    <row r="4" spans="1:4" x14ac:dyDescent="0.25">
      <c r="A4" s="8" t="s">
        <v>5</v>
      </c>
      <c r="B4" s="17"/>
      <c r="C4" s="4"/>
      <c r="D4" s="2"/>
    </row>
    <row r="5" spans="1:4" x14ac:dyDescent="0.25">
      <c r="A5" s="8" t="s">
        <v>36</v>
      </c>
      <c r="B5" s="17"/>
      <c r="C5" s="4"/>
      <c r="D5" s="2"/>
    </row>
    <row r="6" spans="1:4" x14ac:dyDescent="0.25">
      <c r="A6" s="31" t="s">
        <v>37</v>
      </c>
      <c r="B6" s="32">
        <f>B5*0.5</f>
        <v>0</v>
      </c>
      <c r="C6" s="33"/>
      <c r="D6" s="54"/>
    </row>
    <row r="7" spans="1:4" x14ac:dyDescent="0.25">
      <c r="A7" s="8" t="s">
        <v>38</v>
      </c>
      <c r="B7" s="17"/>
      <c r="C7" s="4"/>
      <c r="D7" s="2"/>
    </row>
    <row r="8" spans="1:4" ht="30" x14ac:dyDescent="0.25">
      <c r="A8" s="31" t="s">
        <v>34</v>
      </c>
      <c r="B8" s="32">
        <f>B7+B6</f>
        <v>0</v>
      </c>
      <c r="C8" s="33"/>
      <c r="D8" s="55" t="s">
        <v>39</v>
      </c>
    </row>
    <row r="9" spans="1:4" x14ac:dyDescent="0.25">
      <c r="A9" s="6" t="s">
        <v>6</v>
      </c>
      <c r="B9" s="5">
        <f>IF(B8*0.3&lt;750000,B8*0.3,750000)</f>
        <v>0</v>
      </c>
      <c r="C9" s="4"/>
      <c r="D9" s="2"/>
    </row>
    <row r="10" spans="1:4" x14ac:dyDescent="0.25">
      <c r="A10" s="6"/>
      <c r="B10" s="5"/>
      <c r="C10" s="4"/>
      <c r="D10" s="2"/>
    </row>
    <row r="11" spans="1:4" ht="45" customHeight="1" x14ac:dyDescent="0.25">
      <c r="A11" s="8" t="s">
        <v>7</v>
      </c>
      <c r="B11" s="17"/>
      <c r="C11" s="4" t="str">
        <f>IFERROR(B11/B8,"")</f>
        <v/>
      </c>
      <c r="D11" s="56" t="str">
        <f>IF(B11&gt;=200000,"Applicants requesting $200,000 or more will be required to show that the project cannot proceed without receiving the grant award. Per state statute, Projects receiving grant awards of $200,000 or more will be required to pay prevailing wage.","")</f>
        <v/>
      </c>
    </row>
    <row r="12" spans="1:4" x14ac:dyDescent="0.25">
      <c r="A12" s="6" t="s">
        <v>8</v>
      </c>
      <c r="B12" s="5">
        <f>B11/0.3-B11</f>
        <v>0</v>
      </c>
      <c r="C12" s="4"/>
      <c r="D12" s="2"/>
    </row>
    <row r="13" spans="1:4" x14ac:dyDescent="0.25">
      <c r="A13" s="16"/>
      <c r="B13" s="5"/>
      <c r="C13" s="4"/>
      <c r="D13" s="2"/>
    </row>
    <row r="14" spans="1:4" x14ac:dyDescent="0.25">
      <c r="A14" s="6"/>
      <c r="B14" s="5"/>
      <c r="C14" s="4"/>
      <c r="D14" s="2"/>
    </row>
    <row r="15" spans="1:4" x14ac:dyDescent="0.25">
      <c r="A15" s="8" t="s">
        <v>9</v>
      </c>
      <c r="B15" s="17"/>
      <c r="C15" s="4" t="str">
        <f>IFERROR(B15/B8,"")</f>
        <v/>
      </c>
      <c r="D15" s="56" t="str">
        <f>IF(B15&lt;B11*2,"200% of the grant request must be matched by non-state/federal funds, in your application narrative please describe how you will secure non-state/federal funds to meet your match requirements.","")</f>
        <v/>
      </c>
    </row>
    <row r="16" spans="1:4" ht="15.75" thickBot="1" x14ac:dyDescent="0.3">
      <c r="A16" s="8" t="s">
        <v>10</v>
      </c>
      <c r="B16" s="18"/>
      <c r="C16" s="4" t="str">
        <f>IFERROR(B16/B8,"")</f>
        <v/>
      </c>
      <c r="D16" s="56"/>
    </row>
    <row r="17" spans="1:4" ht="15.75" thickTop="1" x14ac:dyDescent="0.25">
      <c r="A17" s="6" t="s">
        <v>11</v>
      </c>
      <c r="B17" s="14">
        <f>B15+B16</f>
        <v>0</v>
      </c>
      <c r="C17" s="2"/>
      <c r="D17" s="2"/>
    </row>
    <row r="18" spans="1:4" ht="47.25" customHeight="1" x14ac:dyDescent="0.25">
      <c r="A18" s="6" t="s">
        <v>12</v>
      </c>
      <c r="B18" s="5">
        <f>IF(B12-B17&gt;0,B12-B17,0)</f>
        <v>0</v>
      </c>
      <c r="C18" s="2"/>
      <c r="D18" s="56" t="str">
        <f>IF(B18&gt;0,"The matching requirement has not been met. In your application narrative, please describe your plan to secure matching funds prior to September 2023. Note that no grant can be awarded prior to matching funds being secured.","")</f>
        <v/>
      </c>
    </row>
    <row r="19" spans="1:4" ht="48" customHeight="1" thickBot="1" x14ac:dyDescent="0.3">
      <c r="A19" s="10" t="s">
        <v>13</v>
      </c>
      <c r="B19" s="11">
        <f>IF(B8-B11-B17&gt;0,B8-B11-B17,0)</f>
        <v>0</v>
      </c>
      <c r="C19" s="12"/>
      <c r="D19" s="56" t="str">
        <f>IF(AND(B18=0,B19&gt;0),"Matching funds have been secured, but the project isn't fully funded. In the application narrative, please describe your plan secure funding in order to complete the project by December 31, 2026.","")</f>
        <v/>
      </c>
    </row>
    <row r="20" spans="1:4" ht="48" customHeight="1" thickBot="1" x14ac:dyDescent="0.3">
      <c r="A20" s="30" t="s">
        <v>14</v>
      </c>
      <c r="B20" s="42"/>
      <c r="C20" s="43"/>
      <c r="D20" s="53"/>
    </row>
    <row r="22" spans="1:4" ht="15.75" thickBot="1" x14ac:dyDescent="0.3"/>
    <row r="23" spans="1:4" x14ac:dyDescent="0.25">
      <c r="A23" s="40" t="s">
        <v>15</v>
      </c>
      <c r="B23" s="41"/>
    </row>
    <row r="24" spans="1:4" x14ac:dyDescent="0.25">
      <c r="A24" s="26" t="s">
        <v>34</v>
      </c>
      <c r="B24" s="27">
        <f>B8</f>
        <v>0</v>
      </c>
    </row>
    <row r="25" spans="1:4" x14ac:dyDescent="0.25">
      <c r="A25" s="26" t="s">
        <v>7</v>
      </c>
      <c r="B25" s="27">
        <f>B11</f>
        <v>0</v>
      </c>
    </row>
    <row r="26" spans="1:4" x14ac:dyDescent="0.25">
      <c r="A26" s="34" t="s">
        <v>35</v>
      </c>
      <c r="B26" s="35">
        <f>B6</f>
        <v>0</v>
      </c>
    </row>
    <row r="27" spans="1:4" x14ac:dyDescent="0.25">
      <c r="A27" s="28"/>
      <c r="B27" s="29"/>
    </row>
    <row r="28" spans="1:4" x14ac:dyDescent="0.25">
      <c r="A28" s="28"/>
      <c r="B28" s="29"/>
    </row>
    <row r="29" spans="1:4" x14ac:dyDescent="0.25">
      <c r="A29" s="28"/>
      <c r="B29" s="29"/>
    </row>
    <row r="30" spans="1:4" x14ac:dyDescent="0.25">
      <c r="A30" s="28"/>
      <c r="B30" s="29"/>
    </row>
    <row r="31" spans="1:4" x14ac:dyDescent="0.25">
      <c r="A31" s="28"/>
      <c r="B31" s="29"/>
    </row>
    <row r="32" spans="1:4" x14ac:dyDescent="0.25">
      <c r="A32" s="28"/>
      <c r="B32" s="29"/>
    </row>
    <row r="33" spans="1:2" x14ac:dyDescent="0.25">
      <c r="A33" s="28"/>
      <c r="B33" s="29"/>
    </row>
    <row r="34" spans="1:2" x14ac:dyDescent="0.25">
      <c r="A34" s="28"/>
      <c r="B34" s="29"/>
    </row>
    <row r="35" spans="1:2" ht="15.75" thickBot="1" x14ac:dyDescent="0.3">
      <c r="A35" s="21" t="s">
        <v>16</v>
      </c>
      <c r="B35" s="22">
        <f>B24-SUM(B25:B34)</f>
        <v>0</v>
      </c>
    </row>
  </sheetData>
  <mergeCells count="4">
    <mergeCell ref="A2:D2"/>
    <mergeCell ref="A1:D1"/>
    <mergeCell ref="A23:B23"/>
    <mergeCell ref="B20:D20"/>
  </mergeCells>
  <pageMargins left="0.7" right="0.7" top="0.75" bottom="0.75" header="0.3" footer="0.3"/>
  <pageSetup scale="7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63"/>
  <sheetViews>
    <sheetView topLeftCell="A43" zoomScale="85" zoomScaleNormal="85" workbookViewId="0">
      <selection activeCell="B48" sqref="B48"/>
    </sheetView>
  </sheetViews>
  <sheetFormatPr defaultRowHeight="15" x14ac:dyDescent="0.25"/>
  <cols>
    <col min="1" max="1" width="43.140625" bestFit="1" customWidth="1"/>
    <col min="2" max="2" width="12.5703125" bestFit="1" customWidth="1"/>
    <col min="3" max="3" width="25.7109375" bestFit="1" customWidth="1"/>
    <col min="4" max="4" width="72.5703125" customWidth="1"/>
  </cols>
  <sheetData>
    <row r="1" spans="1:6" x14ac:dyDescent="0.25">
      <c r="A1" s="36" t="s">
        <v>17</v>
      </c>
      <c r="B1" s="37"/>
      <c r="C1" s="37"/>
      <c r="D1" s="38"/>
    </row>
    <row r="2" spans="1:6" x14ac:dyDescent="0.25">
      <c r="A2" s="6"/>
      <c r="B2" s="2" t="s">
        <v>2</v>
      </c>
      <c r="C2" s="2" t="s">
        <v>3</v>
      </c>
      <c r="D2" s="7" t="s">
        <v>4</v>
      </c>
    </row>
    <row r="3" spans="1:6" x14ac:dyDescent="0.25">
      <c r="A3" s="8" t="s">
        <v>5</v>
      </c>
      <c r="B3" s="3">
        <v>100000</v>
      </c>
      <c r="C3" s="4"/>
      <c r="D3" s="7"/>
    </row>
    <row r="4" spans="1:6" x14ac:dyDescent="0.25">
      <c r="A4" s="6" t="s">
        <v>6</v>
      </c>
      <c r="B4" s="5">
        <f>IF(B3*0.3&lt;750000,B3*0.3,750000)</f>
        <v>30000</v>
      </c>
      <c r="C4" s="4"/>
      <c r="D4" s="7"/>
    </row>
    <row r="5" spans="1:6" x14ac:dyDescent="0.25">
      <c r="A5" s="6"/>
      <c r="B5" s="5"/>
      <c r="C5" s="4"/>
      <c r="D5" s="7"/>
    </row>
    <row r="6" spans="1:6" ht="43.5" customHeight="1" x14ac:dyDescent="0.25">
      <c r="A6" s="8" t="s">
        <v>7</v>
      </c>
      <c r="B6" s="3">
        <v>30000</v>
      </c>
      <c r="C6" s="4">
        <f>B6/B3</f>
        <v>0.3</v>
      </c>
      <c r="D6" s="9" t="str">
        <f>IF(B6&gt;=200000,"Applicants requesting $200,000 or more will be required to show that the project cannot proceed without receiving the grant award. Per state statute, Projects receiving grant awards of $200,000 or more will be required to pay prevailing wage.","")</f>
        <v/>
      </c>
    </row>
    <row r="7" spans="1:6" x14ac:dyDescent="0.25">
      <c r="A7" s="6" t="s">
        <v>8</v>
      </c>
      <c r="B7" s="5">
        <f>B6/0.3-B6</f>
        <v>70000</v>
      </c>
      <c r="C7" s="4"/>
      <c r="D7" s="7"/>
    </row>
    <row r="8" spans="1:6" x14ac:dyDescent="0.25">
      <c r="A8" s="16"/>
      <c r="B8" s="5"/>
      <c r="C8" s="4"/>
      <c r="D8" s="7"/>
    </row>
    <row r="9" spans="1:6" x14ac:dyDescent="0.25">
      <c r="A9" s="6"/>
      <c r="B9" s="5"/>
      <c r="C9" s="4"/>
      <c r="D9" s="7"/>
    </row>
    <row r="10" spans="1:6" ht="18" customHeight="1" x14ac:dyDescent="0.25">
      <c r="A10" s="8" t="s">
        <v>9</v>
      </c>
      <c r="B10" s="3">
        <v>70000</v>
      </c>
      <c r="C10" s="4">
        <f>B10/B3</f>
        <v>0.7</v>
      </c>
      <c r="D10" s="7"/>
    </row>
    <row r="11" spans="1:6" ht="46.5" customHeight="1" thickBot="1" x14ac:dyDescent="0.3">
      <c r="A11" s="8" t="s">
        <v>10</v>
      </c>
      <c r="B11" s="15"/>
      <c r="C11" s="4">
        <f>B11/B3</f>
        <v>0</v>
      </c>
      <c r="D11" s="9" t="str">
        <f>IF(AND(B11&gt;B6*(1/3),B10&lt;B6*2),"200% of the grant request must be matched by non-state/federal funds, in your application narrative please describe how you will secure non-state/federal funds to meet your match requirements","")</f>
        <v/>
      </c>
      <c r="E11" s="1"/>
      <c r="F11" s="1"/>
    </row>
    <row r="12" spans="1:6" ht="15.75" thickTop="1" x14ac:dyDescent="0.25">
      <c r="A12" s="6" t="s">
        <v>11</v>
      </c>
      <c r="B12" s="14">
        <f>B10+B11</f>
        <v>70000</v>
      </c>
      <c r="C12" s="2"/>
      <c r="D12" s="7"/>
      <c r="E12" s="1"/>
      <c r="F12" s="1"/>
    </row>
    <row r="13" spans="1:6" ht="45.75" customHeight="1" x14ac:dyDescent="0.25">
      <c r="A13" s="6" t="s">
        <v>12</v>
      </c>
      <c r="B13" s="5">
        <f>IF(B7-B12&gt;0,B7-B12,0)</f>
        <v>0</v>
      </c>
      <c r="C13" s="2"/>
      <c r="D13" s="9" t="str">
        <f>IF(B13&gt;0,"The matching requirement has not been met. In your application narrative, please describe your plan to secure matching funds prior to September 2023. Note that no grant can be awarded prior to matching funds being secured.","")</f>
        <v/>
      </c>
    </row>
    <row r="14" spans="1:6" ht="46.5" customHeight="1" thickBot="1" x14ac:dyDescent="0.3">
      <c r="A14" s="10" t="s">
        <v>13</v>
      </c>
      <c r="B14" s="11">
        <f>IF(B3-B6-B12&gt;0,B3-B6-B12,0)</f>
        <v>0</v>
      </c>
      <c r="C14" s="12"/>
      <c r="D14" s="13" t="str">
        <f>IF(AND(B13=0,B14&gt;0),"Matching funds have been secured, but the project isn't fully funded. In the application narrative, please describe your plan secure funding in order to complete the project by December 31, 2026.","")</f>
        <v/>
      </c>
      <c r="E14" s="1"/>
      <c r="F14" s="1"/>
    </row>
    <row r="15" spans="1:6" ht="46.5" customHeight="1" thickBot="1" x14ac:dyDescent="0.3">
      <c r="A15" s="30" t="s">
        <v>14</v>
      </c>
      <c r="B15" s="50" t="s">
        <v>18</v>
      </c>
      <c r="C15" s="51"/>
      <c r="D15" s="52"/>
      <c r="E15" s="1"/>
      <c r="F15" s="1"/>
    </row>
    <row r="16" spans="1:6" ht="15.75" thickBot="1" x14ac:dyDescent="0.3"/>
    <row r="17" spans="1:4" x14ac:dyDescent="0.25">
      <c r="A17" s="36" t="s">
        <v>19</v>
      </c>
      <c r="B17" s="37"/>
      <c r="C17" s="37"/>
      <c r="D17" s="38"/>
    </row>
    <row r="18" spans="1:4" x14ac:dyDescent="0.25">
      <c r="A18" s="6"/>
      <c r="B18" s="2" t="s">
        <v>2</v>
      </c>
      <c r="C18" s="2" t="s">
        <v>3</v>
      </c>
      <c r="D18" s="7" t="s">
        <v>4</v>
      </c>
    </row>
    <row r="19" spans="1:4" x14ac:dyDescent="0.25">
      <c r="A19" s="8" t="s">
        <v>5</v>
      </c>
      <c r="B19" s="3">
        <v>8000000</v>
      </c>
      <c r="C19" s="4"/>
      <c r="D19" s="7"/>
    </row>
    <row r="20" spans="1:4" x14ac:dyDescent="0.25">
      <c r="A20" s="6" t="s">
        <v>6</v>
      </c>
      <c r="B20" s="5">
        <f>IF(B19*0.3&lt;750000,B19*0.3,750000)</f>
        <v>750000</v>
      </c>
      <c r="C20" s="4"/>
      <c r="D20" s="7"/>
    </row>
    <row r="21" spans="1:4" x14ac:dyDescent="0.25">
      <c r="A21" s="6"/>
      <c r="B21" s="5"/>
      <c r="C21" s="4"/>
      <c r="D21" s="7"/>
    </row>
    <row r="22" spans="1:4" ht="60" customHeight="1" x14ac:dyDescent="0.25">
      <c r="A22" s="8" t="s">
        <v>7</v>
      </c>
      <c r="B22" s="3">
        <v>750000</v>
      </c>
      <c r="C22" s="4">
        <f>B22/B19</f>
        <v>9.375E-2</v>
      </c>
      <c r="D22" s="9" t="str">
        <f>IF(B22&gt;=200000,"Applicants requesting $200,000 or more will be required to show that the project cannot proceed without receiving the grant award. Per state statute, Projects receiving grant awards of $200,000 or more will be required to pay prevailing wage.","")</f>
        <v>Applicants requesting $200,000 or more will be required to show that the project cannot proceed without receiving the grant award. Per state statute, Projects receiving grant awards of $200,000 or more will be required to pay prevailing wage.</v>
      </c>
    </row>
    <row r="23" spans="1:4" x14ac:dyDescent="0.25">
      <c r="A23" t="s">
        <v>8</v>
      </c>
      <c r="B23" s="5">
        <f>B22/0.3-B22</f>
        <v>1750000</v>
      </c>
      <c r="C23" s="4"/>
      <c r="D23" s="7"/>
    </row>
    <row r="24" spans="1:4" x14ac:dyDescent="0.25">
      <c r="A24" s="16"/>
      <c r="B24" s="5"/>
      <c r="C24" s="4"/>
      <c r="D24" s="7"/>
    </row>
    <row r="25" spans="1:4" x14ac:dyDescent="0.25">
      <c r="A25" s="6"/>
      <c r="B25" s="5"/>
      <c r="C25" s="4"/>
      <c r="D25" s="7"/>
    </row>
    <row r="26" spans="1:4" x14ac:dyDescent="0.25">
      <c r="A26" s="8" t="s">
        <v>9</v>
      </c>
      <c r="B26" s="3">
        <v>1500000</v>
      </c>
      <c r="C26" s="4">
        <f>B26/B19</f>
        <v>0.1875</v>
      </c>
      <c r="D26" s="7"/>
    </row>
    <row r="27" spans="1:4" ht="46.5" customHeight="1" thickBot="1" x14ac:dyDescent="0.3">
      <c r="A27" s="8" t="s">
        <v>10</v>
      </c>
      <c r="B27" s="15">
        <v>250000</v>
      </c>
      <c r="C27" s="4">
        <f>B27/B19</f>
        <v>3.125E-2</v>
      </c>
      <c r="D27" s="9" t="str">
        <f>IF(AND(B27&gt;B22*(1/3),B26&lt;B22*2),"200% of the grant request must be matched by non-state/federal funds, in your application narrative please describe how you will secure non-state/federal funds to meet your match requirements","")</f>
        <v/>
      </c>
    </row>
    <row r="28" spans="1:4" ht="15.75" thickTop="1" x14ac:dyDescent="0.25">
      <c r="A28" s="6" t="s">
        <v>11</v>
      </c>
      <c r="B28" s="14">
        <f>B26+B27</f>
        <v>1750000</v>
      </c>
      <c r="C28" s="2"/>
      <c r="D28" s="7"/>
    </row>
    <row r="29" spans="1:4" ht="45.75" customHeight="1" x14ac:dyDescent="0.25">
      <c r="A29" s="6" t="s">
        <v>12</v>
      </c>
      <c r="B29" s="5">
        <f>IF(B23-B28&gt;0,B23-B28,0)</f>
        <v>0</v>
      </c>
      <c r="C29" s="2"/>
      <c r="D29" s="9" t="str">
        <f>IF(B29&gt;0,"The matching requirement has not been met. In your application narrative, please describe your plan to secure matching funds prior to September 2023. Note that no grant can be awarded prior to matching funds being secured.","")</f>
        <v/>
      </c>
    </row>
    <row r="30" spans="1:4" ht="48" customHeight="1" thickBot="1" x14ac:dyDescent="0.3">
      <c r="A30" s="10" t="s">
        <v>13</v>
      </c>
      <c r="B30" s="11">
        <f>IF(B19-B22-B28&gt;0,B19-B22-B28,0)</f>
        <v>5500000</v>
      </c>
      <c r="C30" s="12"/>
      <c r="D30" s="13" t="str">
        <f>IF(AND(B29=0,B30&gt;0),"Matching funds have been secured, but the project isn't fully funded. In the application narrative, please describe your plan to secure funding in order to complete the project by December 31, 2026.","")</f>
        <v>Matching funds have been secured, but the project isn't fully funded. In the application narrative, please describe your plan to secure funding in order to complete the project by December 31, 2026.</v>
      </c>
    </row>
    <row r="31" spans="1:4" ht="48" customHeight="1" thickBot="1" x14ac:dyDescent="0.3">
      <c r="A31" s="30" t="s">
        <v>14</v>
      </c>
      <c r="B31" s="50" t="s">
        <v>20</v>
      </c>
      <c r="C31" s="51"/>
      <c r="D31" s="52"/>
    </row>
    <row r="32" spans="1:4" ht="15.75" thickBot="1" x14ac:dyDescent="0.3"/>
    <row r="33" spans="1:4" x14ac:dyDescent="0.25">
      <c r="A33" s="36" t="s">
        <v>21</v>
      </c>
      <c r="B33" s="37"/>
      <c r="C33" s="37"/>
      <c r="D33" s="38"/>
    </row>
    <row r="34" spans="1:4" x14ac:dyDescent="0.25">
      <c r="A34" s="6"/>
      <c r="B34" s="2" t="s">
        <v>2</v>
      </c>
      <c r="C34" s="2" t="s">
        <v>3</v>
      </c>
      <c r="D34" s="7" t="s">
        <v>4</v>
      </c>
    </row>
    <row r="35" spans="1:4" x14ac:dyDescent="0.25">
      <c r="A35" s="8" t="s">
        <v>5</v>
      </c>
      <c r="B35" s="3">
        <v>250000</v>
      </c>
      <c r="C35" s="4"/>
      <c r="D35" s="7"/>
    </row>
    <row r="36" spans="1:4" x14ac:dyDescent="0.25">
      <c r="A36" s="6" t="s">
        <v>6</v>
      </c>
      <c r="B36" s="5">
        <f>IF(B35*0.3&lt;750000,B35*0.3,750000)</f>
        <v>75000</v>
      </c>
      <c r="C36" s="4"/>
      <c r="D36" s="7"/>
    </row>
    <row r="37" spans="1:4" x14ac:dyDescent="0.25">
      <c r="A37" s="6"/>
      <c r="B37" s="5"/>
      <c r="C37" s="4"/>
      <c r="D37" s="7"/>
    </row>
    <row r="38" spans="1:4" ht="46.5" customHeight="1" x14ac:dyDescent="0.25">
      <c r="A38" s="8" t="s">
        <v>7</v>
      </c>
      <c r="B38" s="3">
        <v>60000</v>
      </c>
      <c r="C38" s="4">
        <f>B38/B35</f>
        <v>0.24</v>
      </c>
      <c r="D38" s="9" t="str">
        <f>IF(B38&gt;=200000,"Applicants requesting $200,000 or more will be required to show that the project cannot proceed without receiving the grant award. Per state statute, Projects receiving grant awards of $200,000 or more will be required to pay prevailing wage.","")</f>
        <v/>
      </c>
    </row>
    <row r="39" spans="1:4" x14ac:dyDescent="0.25">
      <c r="A39" s="6" t="s">
        <v>22</v>
      </c>
      <c r="B39" s="5">
        <f>B38/0.3-B38</f>
        <v>140000</v>
      </c>
      <c r="C39" s="4"/>
      <c r="D39" s="7"/>
    </row>
    <row r="40" spans="1:4" x14ac:dyDescent="0.25">
      <c r="A40" s="16"/>
      <c r="B40" s="5"/>
      <c r="C40" s="4"/>
      <c r="D40" s="7"/>
    </row>
    <row r="41" spans="1:4" x14ac:dyDescent="0.25">
      <c r="A41" s="6"/>
      <c r="B41" s="5"/>
      <c r="C41" s="4"/>
      <c r="D41" s="7"/>
    </row>
    <row r="42" spans="1:4" ht="45" x14ac:dyDescent="0.25">
      <c r="A42" s="8" t="s">
        <v>9</v>
      </c>
      <c r="B42" s="3">
        <v>90000</v>
      </c>
      <c r="C42" s="4">
        <f>B42/B35</f>
        <v>0.36</v>
      </c>
      <c r="D42" s="9" t="str">
        <f>IF(B42&lt;B38*2,"200% of the grant request must be matched by non-state/federal funds, in your application narrative please describe how you will secure non-state/federal funds to meet your match requirements.","")</f>
        <v>200% of the grant request must be matched by non-state/federal funds, in your application narrative please describe how you will secure non-state/federal funds to meet your match requirements.</v>
      </c>
    </row>
    <row r="43" spans="1:4" ht="15.75" thickBot="1" x14ac:dyDescent="0.3">
      <c r="A43" s="8" t="s">
        <v>10</v>
      </c>
      <c r="B43" s="15">
        <v>100000</v>
      </c>
      <c r="C43" s="4">
        <f>B43/B35</f>
        <v>0.4</v>
      </c>
      <c r="D43" s="9"/>
    </row>
    <row r="44" spans="1:4" ht="15.75" thickTop="1" x14ac:dyDescent="0.25">
      <c r="A44" s="6" t="s">
        <v>11</v>
      </c>
      <c r="B44" s="14">
        <f>B42+B43</f>
        <v>190000</v>
      </c>
      <c r="C44" s="2"/>
      <c r="D44" s="7"/>
    </row>
    <row r="45" spans="1:4" ht="45" customHeight="1" x14ac:dyDescent="0.25">
      <c r="A45" s="6" t="s">
        <v>12</v>
      </c>
      <c r="B45" s="5">
        <f>IF(B39-B44&gt;0,B39-B44,0)</f>
        <v>0</v>
      </c>
      <c r="C45" s="2"/>
      <c r="D45" s="9" t="str">
        <f>IF(B45&gt;0,"The matching requirement has not been met. In your application narrative, please describe your plan to secure matching funds prior to September 2023. Note that no grant can be awarded prior to matching funds being secured.","")</f>
        <v/>
      </c>
    </row>
    <row r="46" spans="1:4" ht="15.75" thickBot="1" x14ac:dyDescent="0.3">
      <c r="A46" s="10" t="s">
        <v>13</v>
      </c>
      <c r="B46" s="11">
        <f>IF(B35-B38-B44&gt;0,B35-B38-B44,0)</f>
        <v>0</v>
      </c>
      <c r="C46" s="12"/>
      <c r="D46" s="13" t="str">
        <f>IF(AND(B45=0,B46&gt;0),"Matching funds have been secured, but the project isn't fully funded. In the application narrative, please describe your plan secure funding in order to complete the project by December 31, 2026.","")</f>
        <v/>
      </c>
    </row>
    <row r="47" spans="1:4" ht="46.5" customHeight="1" thickBot="1" x14ac:dyDescent="0.3">
      <c r="A47" s="30" t="s">
        <v>14</v>
      </c>
      <c r="B47" s="47" t="s">
        <v>23</v>
      </c>
      <c r="C47" s="48"/>
      <c r="D47" s="49"/>
    </row>
    <row r="48" spans="1:4" ht="15.75" thickBot="1" x14ac:dyDescent="0.3"/>
    <row r="49" spans="1:4" x14ac:dyDescent="0.25">
      <c r="A49" s="36" t="s">
        <v>24</v>
      </c>
      <c r="B49" s="37"/>
      <c r="C49" s="37"/>
      <c r="D49" s="38"/>
    </row>
    <row r="50" spans="1:4" x14ac:dyDescent="0.25">
      <c r="A50" s="6"/>
      <c r="B50" s="2" t="s">
        <v>2</v>
      </c>
      <c r="C50" s="2" t="s">
        <v>3</v>
      </c>
      <c r="D50" s="7" t="s">
        <v>4</v>
      </c>
    </row>
    <row r="51" spans="1:4" x14ac:dyDescent="0.25">
      <c r="A51" s="8" t="s">
        <v>5</v>
      </c>
      <c r="B51" s="3">
        <v>5000000</v>
      </c>
      <c r="C51" s="4"/>
      <c r="D51" s="7"/>
    </row>
    <row r="52" spans="1:4" x14ac:dyDescent="0.25">
      <c r="A52" s="6" t="s">
        <v>6</v>
      </c>
      <c r="B52" s="5">
        <f>IF(B51*0.3&lt;750000,B51*0.3,750000)</f>
        <v>750000</v>
      </c>
      <c r="C52" s="4"/>
      <c r="D52" s="7"/>
    </row>
    <row r="53" spans="1:4" x14ac:dyDescent="0.25">
      <c r="A53" s="6"/>
      <c r="B53" s="5"/>
      <c r="C53" s="4"/>
      <c r="D53" s="7"/>
    </row>
    <row r="54" spans="1:4" x14ac:dyDescent="0.25">
      <c r="A54" s="8" t="s">
        <v>7</v>
      </c>
      <c r="B54" s="3">
        <v>190000</v>
      </c>
      <c r="C54" s="4">
        <f>B54/B51</f>
        <v>3.7999999999999999E-2</v>
      </c>
      <c r="D54" s="9" t="str">
        <f>IF(B54&gt;=200000,"Applicants requesting $200,000 or more will be required to show that the project cannot proceed without receiving the grant award. Per state statute, Projects receiving grant awards of $200,000 or more will be required to pay prevailing wage.","")</f>
        <v/>
      </c>
    </row>
    <row r="55" spans="1:4" x14ac:dyDescent="0.25">
      <c r="A55" s="6" t="s">
        <v>22</v>
      </c>
      <c r="B55" s="5">
        <f>B54/0.3-B54</f>
        <v>443333.33333333337</v>
      </c>
      <c r="C55" s="4"/>
      <c r="D55" s="7"/>
    </row>
    <row r="56" spans="1:4" x14ac:dyDescent="0.25">
      <c r="A56" s="16"/>
      <c r="B56" s="5"/>
      <c r="C56" s="4"/>
      <c r="D56" s="7"/>
    </row>
    <row r="57" spans="1:4" x14ac:dyDescent="0.25">
      <c r="A57" s="6"/>
      <c r="B57" s="5"/>
      <c r="C57" s="4"/>
      <c r="D57" s="7"/>
    </row>
    <row r="58" spans="1:4" x14ac:dyDescent="0.25">
      <c r="A58" s="8" t="s">
        <v>9</v>
      </c>
      <c r="B58" s="3">
        <v>400000</v>
      </c>
      <c r="C58" s="4">
        <f>B58/B51</f>
        <v>0.08</v>
      </c>
      <c r="D58" s="9" t="str">
        <f>IF(B58&lt;B54*2,"200% of the grant request must be matched by non-state/federal funds, in your application narrative please describe how you will secure non-state/federal funds to meet your match requirements.","")</f>
        <v/>
      </c>
    </row>
    <row r="59" spans="1:4" ht="15.75" thickBot="1" x14ac:dyDescent="0.3">
      <c r="A59" s="8" t="s">
        <v>10</v>
      </c>
      <c r="B59" s="15">
        <v>10000</v>
      </c>
      <c r="C59" s="4">
        <f>B59/B51</f>
        <v>2E-3</v>
      </c>
      <c r="D59" s="9"/>
    </row>
    <row r="60" spans="1:4" ht="15.75" thickTop="1" x14ac:dyDescent="0.25">
      <c r="A60" s="6" t="s">
        <v>11</v>
      </c>
      <c r="B60" s="14">
        <f>B58+B59</f>
        <v>410000</v>
      </c>
      <c r="C60" s="2"/>
      <c r="D60" s="7"/>
    </row>
    <row r="61" spans="1:4" ht="48.75" customHeight="1" x14ac:dyDescent="0.25">
      <c r="A61" s="6" t="s">
        <v>12</v>
      </c>
      <c r="B61" s="5">
        <f>IF(B55-B60&gt;0,B55-B60,0)</f>
        <v>33333.333333333372</v>
      </c>
      <c r="C61" s="2"/>
      <c r="D61" s="9" t="str">
        <f>IF(B61&gt;0,"The matching requirement has not been met. In your application narrative, please describe your plan to secure matching funds prior to September 2023. Note that no grant can be awarded prior to matching funds being secured.","")</f>
        <v>The matching requirement has not been met. In your application narrative, please describe your plan to secure matching funds prior to September 2023. Note that no grant can be awarded prior to matching funds being secured.</v>
      </c>
    </row>
    <row r="62" spans="1:4" ht="49.5" customHeight="1" thickBot="1" x14ac:dyDescent="0.3">
      <c r="A62" s="10" t="s">
        <v>13</v>
      </c>
      <c r="B62" s="11">
        <f>IF(B51-B54-B60&gt;0,B51-B54-B60,0)</f>
        <v>4400000</v>
      </c>
      <c r="C62" s="12"/>
      <c r="D62" s="13" t="str">
        <f>IF(AND(B61=0,B62&gt;0),"Matching funds have been secured, but the project isn't fully funded. In the application narrative, please describe your plan secure funding in order to complete the project by December 31, 2026.","")</f>
        <v/>
      </c>
    </row>
    <row r="63" spans="1:4" ht="30.75" thickBot="1" x14ac:dyDescent="0.3">
      <c r="A63" s="30" t="s">
        <v>14</v>
      </c>
      <c r="B63" s="44" t="s">
        <v>25</v>
      </c>
      <c r="C63" s="45"/>
      <c r="D63" s="46"/>
    </row>
  </sheetData>
  <sheetProtection algorithmName="SHA-512" hashValue="eptvWc7fwgmd6kC+wM+P6XnWK+8v886QPyiSFJ5m1CWA2b/5nR9J5uHKDbgvEhso6eYKaV7UWB2lgmOFHcOeKw==" saltValue="ITNPxFBEsqrqi6kxzfRQQA==" spinCount="100000" sheet="1" objects="1" scenarios="1"/>
  <mergeCells count="8">
    <mergeCell ref="B63:D63"/>
    <mergeCell ref="A33:D33"/>
    <mergeCell ref="A49:D49"/>
    <mergeCell ref="A1:D1"/>
    <mergeCell ref="A17:D17"/>
    <mergeCell ref="B47:D47"/>
    <mergeCell ref="B31:D31"/>
    <mergeCell ref="B15:D15"/>
  </mergeCells>
  <pageMargins left="0.7" right="0.7" top="0.75" bottom="0.75" header="0.3" footer="0.3"/>
  <pageSetup scale="79" fitToHeight="0" orientation="landscape" r:id="rId1"/>
  <rowBreaks count="2" manualBreakCount="2">
    <brk id="16" max="16383" man="1"/>
    <brk id="3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9452A-7E58-4308-8507-AAEA4A374F27}">
  <dimension ref="A1:D41"/>
  <sheetViews>
    <sheetView zoomScale="85" zoomScaleNormal="85" workbookViewId="0">
      <selection activeCell="B3" sqref="B3"/>
    </sheetView>
  </sheetViews>
  <sheetFormatPr defaultRowHeight="15" x14ac:dyDescent="0.25"/>
  <cols>
    <col min="1" max="1" width="29.42578125" bestFit="1" customWidth="1"/>
    <col min="2" max="2" width="12.5703125" bestFit="1" customWidth="1"/>
  </cols>
  <sheetData>
    <row r="1" spans="1:4" x14ac:dyDescent="0.25">
      <c r="A1" s="36" t="s">
        <v>26</v>
      </c>
      <c r="B1" s="38"/>
      <c r="C1" s="19"/>
      <c r="D1" s="19"/>
    </row>
    <row r="2" spans="1:4" x14ac:dyDescent="0.25">
      <c r="A2" s="26" t="s">
        <v>5</v>
      </c>
      <c r="B2" s="27">
        <v>250000</v>
      </c>
    </row>
    <row r="3" spans="1:4" x14ac:dyDescent="0.25">
      <c r="A3" s="6" t="s">
        <v>7</v>
      </c>
      <c r="B3" s="27">
        <v>75000</v>
      </c>
    </row>
    <row r="4" spans="1:4" x14ac:dyDescent="0.25">
      <c r="A4" s="8" t="s">
        <v>27</v>
      </c>
      <c r="B4" s="20">
        <v>100000</v>
      </c>
    </row>
    <row r="5" spans="1:4" x14ac:dyDescent="0.25">
      <c r="A5" s="8" t="s">
        <v>28</v>
      </c>
      <c r="B5" s="20">
        <v>50000</v>
      </c>
    </row>
    <row r="6" spans="1:4" x14ac:dyDescent="0.25">
      <c r="A6" s="8" t="s">
        <v>29</v>
      </c>
      <c r="B6" s="20">
        <v>10000</v>
      </c>
    </row>
    <row r="7" spans="1:4" x14ac:dyDescent="0.25">
      <c r="A7" s="8" t="s">
        <v>30</v>
      </c>
      <c r="B7" s="20">
        <v>5000</v>
      </c>
    </row>
    <row r="8" spans="1:4" x14ac:dyDescent="0.25">
      <c r="A8" s="8" t="s">
        <v>31</v>
      </c>
      <c r="B8" s="20">
        <v>10000</v>
      </c>
    </row>
    <row r="9" spans="1:4" x14ac:dyDescent="0.25">
      <c r="A9" s="8"/>
      <c r="B9" s="20"/>
    </row>
    <row r="10" spans="1:4" x14ac:dyDescent="0.25">
      <c r="A10" s="8"/>
      <c r="B10" s="20"/>
    </row>
    <row r="11" spans="1:4" x14ac:dyDescent="0.25">
      <c r="A11" s="8"/>
      <c r="B11" s="20"/>
    </row>
    <row r="12" spans="1:4" x14ac:dyDescent="0.25">
      <c r="A12" s="8"/>
      <c r="B12" s="20"/>
    </row>
    <row r="13" spans="1:4" ht="15.75" thickBot="1" x14ac:dyDescent="0.3">
      <c r="A13" s="21" t="s">
        <v>16</v>
      </c>
      <c r="B13" s="22">
        <f>B2-SUM(B3:B12)</f>
        <v>0</v>
      </c>
    </row>
    <row r="14" spans="1:4" ht="15.75" thickBot="1" x14ac:dyDescent="0.3"/>
    <row r="15" spans="1:4" x14ac:dyDescent="0.25">
      <c r="A15" s="36" t="s">
        <v>32</v>
      </c>
      <c r="B15" s="38"/>
    </row>
    <row r="16" spans="1:4" x14ac:dyDescent="0.25">
      <c r="A16" s="26" t="s">
        <v>5</v>
      </c>
      <c r="B16" s="27">
        <v>30000</v>
      </c>
    </row>
    <row r="17" spans="1:2" x14ac:dyDescent="0.25">
      <c r="A17" s="6" t="s">
        <v>7</v>
      </c>
      <c r="B17" s="27">
        <v>9000</v>
      </c>
    </row>
    <row r="18" spans="1:2" x14ac:dyDescent="0.25">
      <c r="A18" s="8" t="s">
        <v>27</v>
      </c>
      <c r="B18" s="20">
        <v>21000</v>
      </c>
    </row>
    <row r="19" spans="1:2" x14ac:dyDescent="0.25">
      <c r="A19" s="8"/>
      <c r="B19" s="20"/>
    </row>
    <row r="20" spans="1:2" x14ac:dyDescent="0.25">
      <c r="A20" s="8"/>
      <c r="B20" s="20"/>
    </row>
    <row r="21" spans="1:2" x14ac:dyDescent="0.25">
      <c r="A21" s="8"/>
      <c r="B21" s="20"/>
    </row>
    <row r="22" spans="1:2" x14ac:dyDescent="0.25">
      <c r="A22" s="8"/>
      <c r="B22" s="20"/>
    </row>
    <row r="23" spans="1:2" x14ac:dyDescent="0.25">
      <c r="A23" s="8"/>
      <c r="B23" s="20"/>
    </row>
    <row r="24" spans="1:2" x14ac:dyDescent="0.25">
      <c r="A24" s="8"/>
      <c r="B24" s="20"/>
    </row>
    <row r="25" spans="1:2" x14ac:dyDescent="0.25">
      <c r="A25" s="8"/>
      <c r="B25" s="20"/>
    </row>
    <row r="26" spans="1:2" x14ac:dyDescent="0.25">
      <c r="A26" s="8"/>
      <c r="B26" s="20"/>
    </row>
    <row r="27" spans="1:2" ht="15.75" thickBot="1" x14ac:dyDescent="0.3">
      <c r="A27" s="21" t="s">
        <v>16</v>
      </c>
      <c r="B27" s="22">
        <f>B16-SUM(B17:B26)</f>
        <v>0</v>
      </c>
    </row>
    <row r="28" spans="1:2" ht="15.75" thickBot="1" x14ac:dyDescent="0.3"/>
    <row r="29" spans="1:2" x14ac:dyDescent="0.25">
      <c r="A29" s="36" t="s">
        <v>33</v>
      </c>
      <c r="B29" s="38"/>
    </row>
    <row r="30" spans="1:2" x14ac:dyDescent="0.25">
      <c r="A30" s="23" t="s">
        <v>5</v>
      </c>
      <c r="B30" s="24">
        <v>100000</v>
      </c>
    </row>
    <row r="31" spans="1:2" x14ac:dyDescent="0.25">
      <c r="A31" s="25" t="s">
        <v>7</v>
      </c>
      <c r="B31" s="24">
        <v>30000</v>
      </c>
    </row>
    <row r="32" spans="1:2" x14ac:dyDescent="0.25">
      <c r="A32" s="8" t="s">
        <v>27</v>
      </c>
      <c r="B32" s="20">
        <v>10000</v>
      </c>
    </row>
    <row r="33" spans="1:2" x14ac:dyDescent="0.25">
      <c r="A33" s="8" t="s">
        <v>28</v>
      </c>
      <c r="B33" s="20">
        <v>40000</v>
      </c>
    </row>
    <row r="34" spans="1:2" x14ac:dyDescent="0.25">
      <c r="A34" s="8"/>
      <c r="B34" s="20"/>
    </row>
    <row r="35" spans="1:2" x14ac:dyDescent="0.25">
      <c r="A35" s="8"/>
      <c r="B35" s="20"/>
    </row>
    <row r="36" spans="1:2" x14ac:dyDescent="0.25">
      <c r="A36" s="8"/>
      <c r="B36" s="20"/>
    </row>
    <row r="37" spans="1:2" x14ac:dyDescent="0.25">
      <c r="A37" s="8"/>
      <c r="B37" s="20"/>
    </row>
    <row r="38" spans="1:2" x14ac:dyDescent="0.25">
      <c r="A38" s="8"/>
      <c r="B38" s="20"/>
    </row>
    <row r="39" spans="1:2" x14ac:dyDescent="0.25">
      <c r="A39" s="8"/>
      <c r="B39" s="20"/>
    </row>
    <row r="40" spans="1:2" x14ac:dyDescent="0.25">
      <c r="A40" s="8"/>
      <c r="B40" s="20"/>
    </row>
    <row r="41" spans="1:2" ht="15.75" thickBot="1" x14ac:dyDescent="0.3">
      <c r="A41" s="21" t="s">
        <v>16</v>
      </c>
      <c r="B41" s="22">
        <f>B30-SUM(B31:B40)</f>
        <v>20000</v>
      </c>
    </row>
  </sheetData>
  <sheetProtection algorithmName="SHA-512" hashValue="On34O6BifD/OyyloHIyZl2koobbKxafmvkNkCo1YQAqPSWn4sSS0gWzTzKd9Em1IsA9Evm3gzbzvsMOhXLWX7g==" saltValue="eWPsUskMKT2vPiLrsOnZyQ==" spinCount="100000" sheet="1" objects="1" scenarios="1"/>
  <mergeCells count="3">
    <mergeCell ref="A1:B1"/>
    <mergeCell ref="A15:B15"/>
    <mergeCell ref="A29:B2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9ee4598-bc69-419b-a6a8-18ecc9ccccd2" xsi:nil="true"/>
    <lcf76f155ced4ddcb4097134ff3c332f xmlns="f4c1394f-69cb-4c2b-9422-27164aa17d4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Greater Mankato Growth Document" ma:contentTypeID="0x01010015092F5B14CB2844AE005E3FC77D3FF700DF898D466475DB4A9D8FC0A80C9ABEDE" ma:contentTypeVersion="23" ma:contentTypeDescription="" ma:contentTypeScope="" ma:versionID="2c72949d5e29a4bacfbab421ec87fcf7">
  <xsd:schema xmlns:xsd="http://www.w3.org/2001/XMLSchema" xmlns:xs="http://www.w3.org/2001/XMLSchema" xmlns:p="http://schemas.microsoft.com/office/2006/metadata/properties" xmlns:ns2="79ee4598-bc69-419b-a6a8-18ecc9ccccd2" xmlns:ns3="f4c1394f-69cb-4c2b-9422-27164aa17d44" targetNamespace="http://schemas.microsoft.com/office/2006/metadata/properties" ma:root="true" ma:fieldsID="e98ae86886f155fd6a78c94d497e7455" ns2:_="" ns3:_="">
    <xsd:import namespace="79ee4598-bc69-419b-a6a8-18ecc9ccccd2"/>
    <xsd:import namespace="f4c1394f-69cb-4c2b-9422-27164aa17d44"/>
    <xsd:element name="properties">
      <xsd:complexType>
        <xsd:sequence>
          <xsd:element name="documentManagement">
            <xsd:complexType>
              <xsd:all>
                <xsd:element ref="ns2:SharedWithUsers" minOccurs="0"/>
                <xsd:element ref="ns2:SharingHintHash" minOccurs="0"/>
                <xsd:element ref="ns2:SharedWithDetails" minOccurs="0"/>
                <xsd:element ref="ns2:LastSharedByUser" minOccurs="0"/>
                <xsd:element ref="ns2:LastSharedByTime" minOccurs="0"/>
                <xsd:element ref="ns3:MediaServiceMetadata" minOccurs="0"/>
                <xsd:element ref="ns3:MediaServiceFastMetadata" minOccurs="0"/>
                <xsd:element ref="ns3:MediaServiceEventHashCode" minOccurs="0"/>
                <xsd:element ref="ns3:MediaServiceGenerationTime"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LengthInSeconds" minOccurs="0"/>
                <xsd:element ref="ns3:lcf76f155ced4ddcb4097134ff3c332f" minOccurs="0"/>
                <xsd:element ref="ns2:TaxCatchAll" minOccurs="0"/>
                <xsd:element ref="ns3:MediaServiceLocation"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ee4598-bc69-419b-a6a8-18ecc9ccccd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element name="TaxCatchAll" ma:index="25" nillable="true" ma:displayName="Taxonomy Catch All Column" ma:hidden="true" ma:list="{3add79b7-4d7a-4b9d-91c0-bf5f95eeed03}" ma:internalName="TaxCatchAll" ma:showField="CatchAllData" ma:web="79ee4598-bc69-419b-a6a8-18ecc9ccccd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4c1394f-69cb-4c2b-9422-27164aa17d44"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AutoTags" ma:index="20" nillable="true" ma:displayName="Tags" ma:internalName="MediaServiceAutoTag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bd2dfcb6-c6d6-4a67-a715-881df1281a91"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internalName="MediaServiceLocation"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5DEAA5D4-8F96-486F-84C7-CD019C2AD018}">
  <ds:schemaRefs>
    <ds:schemaRef ds:uri="http://schemas.microsoft.com/office/2006/metadata/properties"/>
    <ds:schemaRef ds:uri="http://schemas.microsoft.com/office/infopath/2007/PartnerControls"/>
    <ds:schemaRef ds:uri="79ee4598-bc69-419b-a6a8-18ecc9ccccd2"/>
    <ds:schemaRef ds:uri="f4c1394f-69cb-4c2b-9422-27164aa17d44"/>
  </ds:schemaRefs>
</ds:datastoreItem>
</file>

<file path=customXml/itemProps2.xml><?xml version="1.0" encoding="utf-8"?>
<ds:datastoreItem xmlns:ds="http://schemas.openxmlformats.org/officeDocument/2006/customXml" ds:itemID="{EA3DF5FD-CB0C-4A21-8EF1-FA80E17880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ee4598-bc69-419b-a6a8-18ecc9ccccd2"/>
    <ds:schemaRef ds:uri="f4c1394f-69cb-4c2b-9422-27164aa17d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5216D81-C3A8-49C5-9A16-D5591726357F}">
  <ds:schemaRefs>
    <ds:schemaRef ds:uri="http://schemas.microsoft.com/sharepoint/v3/contenttype/forms"/>
  </ds:schemaRefs>
</ds:datastoreItem>
</file>

<file path=customXml/itemProps4.xml><?xml version="1.0" encoding="utf-8"?>
<ds:datastoreItem xmlns:ds="http://schemas.openxmlformats.org/officeDocument/2006/customXml" ds:itemID="{03A1DAAA-9770-427F-BAF3-B5BAA8750794}">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Application Worksheet</vt:lpstr>
      <vt:lpstr>Example Match Worksheets</vt:lpstr>
      <vt:lpstr>Source of Funds Examples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Ryan Vesey - 10034</dc:creator>
  <cp:keywords/>
  <dc:description/>
  <cp:lastModifiedBy>Ryan Vesey</cp:lastModifiedBy>
  <cp:revision/>
  <dcterms:created xsi:type="dcterms:W3CDTF">2015-06-05T18:17:20Z</dcterms:created>
  <dcterms:modified xsi:type="dcterms:W3CDTF">2025-04-28T20:34:25Z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0x01010015092F5B14CB2844AE005E3FC77D3FF700DF898D466475DB4A9D8FC0A80C9ABEDE</vt:lpwstr>
  </property>
  <property fmtid="{D5CDD505-2E9C-101B-9397-08002B2CF9AE}" pid="3" name="MediaServiceImageTags">
    <vt:lpwstr/>
  </property>
</Properties>
</file>